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14_{6AA109AD-985E-46B0-93AB-DF4CE540CA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EAI!$A$1:$I$56</definedName>
  </definedNames>
  <calcPr calcId="18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31" i="4"/>
  <c r="E21" i="4"/>
  <c r="H21" i="4"/>
  <c r="H31" i="4"/>
  <c r="H39" i="4" l="1"/>
  <c r="E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<sst xmlns="http://schemas.openxmlformats.org/spreadsheetml/2006/main" count="99" uniqueCount="51">
  <si>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</si>
  <si>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</si>
  <si>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</si>
  <si>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</si>
  <si>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</si>
  <si>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</si>
  <si>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</si>
  <si>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</si>
  <si>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</si>
  <si>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</si>
  <si>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</si>
  <si>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</si>
  <si>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</si>
  <si>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</si>
  <si>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</si>
  <si>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</si>
  <si>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</si>
  <si>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</si>
  <si>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</si>
  <si>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</si>
  <si>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</si>
  <si>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</si>
  <si>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</si>
  <si>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</si>
  <si>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</si>
  <si>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</si>
  <si>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</si>
  <si>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</si>
  <si>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</si>
  <si>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</si>
  <si>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</si>
  <si>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</si>
  <si>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</si>
  <si>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</si>
  <si>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</si>
  <si>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</si>
  <si>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</si>
  <si>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</si>
  <si>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</si>
  <si>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</si>
  <si>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</si>
  <si>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</si>
  <si>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</si>
  <si>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</si>
  <si>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</si>
  <si>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</si>
  <si>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</si>
  <si>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</si>
  <si>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</si>
  <si>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Yuriria
Estado Analítico de Ingresos
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</si>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</sst>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2" fillId="0" borderId="0" xfId="9" applyFont="1" applyAlignment="1" applyProtection="1">
      <alignment horizontal="left" vertical="top" indent="1"/>
      <protection locked="0"/>
    </xf>
  </cellXfs>
  <cellStyles count="5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46" xr:uid="{59E90CCA-4AD3-4252-9C19-355C1C5FF838}"/>
    <cellStyle name="Millares 2 2 3" xfId="37" xr:uid="{A5CBEF28-FB79-4779-98CD-EB7F16E84DFA}"/>
    <cellStyle name="Millares 2 2 4" xfId="28" xr:uid="{A1DDD7B3-782A-49A5-B294-BF72285E6E45}"/>
    <cellStyle name="Millares 2 2 5" xfId="19" xr:uid="{832D10D8-0F18-4F43-B730-27088AFF8C57}"/>
    <cellStyle name="Millares 2 3" xfId="5" xr:uid="{00000000-0005-0000-0000-000004000000}"/>
    <cellStyle name="Millares 2 3 2" xfId="47" xr:uid="{5B29526F-47CE-4D6E-9681-F75FA72EEDF6}"/>
    <cellStyle name="Millares 2 3 3" xfId="38" xr:uid="{EBB8AFC8-117C-4DEA-8B86-4E172009634E}"/>
    <cellStyle name="Millares 2 3 4" xfId="29" xr:uid="{0B138A73-8EDB-4500-88A6-A15D4D083DC5}"/>
    <cellStyle name="Millares 2 3 5" xfId="20" xr:uid="{4F8512B5-3886-40E2-BB95-B4BDB3A90B79}"/>
    <cellStyle name="Millares 2 4" xfId="45" xr:uid="{5DB59C57-C4F0-43DF-9686-DAF185426F19}"/>
    <cellStyle name="Millares 2 5" xfId="36" xr:uid="{E3ADCBDA-90E5-4A1C-8F84-927E8EA03F50}"/>
    <cellStyle name="Millares 2 6" xfId="27" xr:uid="{95A0710A-F67D-4ADC-800C-F68934E8A0CD}"/>
    <cellStyle name="Millares 2 7" xfId="18" xr:uid="{C2472485-D570-46A7-9D2F-0FEADF6FA3AB}"/>
    <cellStyle name="Millares 3" xfId="6" xr:uid="{00000000-0005-0000-0000-000005000000}"/>
    <cellStyle name="Millares 3 2" xfId="48" xr:uid="{51DD539F-4D77-4C0A-B5BC-F97CF7EA503A}"/>
    <cellStyle name="Millares 3 3" xfId="39" xr:uid="{C1132E2B-47CC-4E5F-9206-E739FB9BB137}"/>
    <cellStyle name="Millares 3 4" xfId="30" xr:uid="{0E0C84A4-8D49-4579-88D4-1E19CC67F47A}"/>
    <cellStyle name="Millares 3 5" xfId="21" xr:uid="{9A539040-01C9-46C2-AB03-5F930026F2FB}"/>
    <cellStyle name="Moneda 2" xfId="7" xr:uid="{00000000-0005-0000-0000-000006000000}"/>
    <cellStyle name="Moneda 2 2" xfId="49" xr:uid="{DB242B39-4B56-4DAD-B52B-97755ED15E97}"/>
    <cellStyle name="Moneda 2 3" xfId="40" xr:uid="{C5B11C2E-FA1D-49E9-8883-CAE1226EBD1A}"/>
    <cellStyle name="Moneda 2 4" xfId="31" xr:uid="{35828BB6-B788-4DD3-8129-51397DABD9A3}"/>
    <cellStyle name="Moneda 2 5" xfId="22" xr:uid="{0FD90342-387F-42A3-B400-E17D700871FA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50" xr:uid="{568F0047-3762-46F1-80AF-A42A9E884E47}"/>
    <cellStyle name="Normal 2 4" xfId="41" xr:uid="{EEE87602-69F0-43AC-A01D-B156D6C8A21B}"/>
    <cellStyle name="Normal 2 5" xfId="32" xr:uid="{1B66B7C7-2CA8-456F-86C2-5876FF85E63C}"/>
    <cellStyle name="Normal 2 6" xfId="23" xr:uid="{3B6DC0C1-220E-4CD5-A20A-C54DA2953D0F}"/>
    <cellStyle name="Normal 3" xfId="10" xr:uid="{00000000-0005-0000-0000-00000A000000}"/>
    <cellStyle name="Normal 3 2" xfId="51" xr:uid="{78738129-71C9-408B-BB79-3B5AB7DCB516}"/>
    <cellStyle name="Normal 3 3" xfId="42" xr:uid="{F822E196-8914-4D4A-A7BB-E29F824F2DAF}"/>
    <cellStyle name="Normal 3 4" xfId="33" xr:uid="{8FF53909-79B9-469C-879B-A5BC7FAA23C8}"/>
    <cellStyle name="Normal 3 5" xfId="24" xr:uid="{676AEA5D-D18E-4F24-B5B7-3B850FDD8667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53" xr:uid="{C8D8A7D7-D58B-48E5-8E7F-D2E5E2B0CDD7}"/>
    <cellStyle name="Normal 6 2 3" xfId="44" xr:uid="{BC45535D-D095-4678-8B11-49A4CAD4A332}"/>
    <cellStyle name="Normal 6 2 4" xfId="35" xr:uid="{7E3283BC-14CB-478B-9B74-2FD1A857C6D8}"/>
    <cellStyle name="Normal 6 2 5" xfId="26" xr:uid="{64D1D2F3-DFA0-4F3F-A891-08176186EB93}"/>
    <cellStyle name="Normal 6 3" xfId="52" xr:uid="{C15ECC9B-69CC-49CD-9BB5-4363BF0D5703}"/>
    <cellStyle name="Normal 6 4" xfId="43" xr:uid="{4BD425C4-DE94-4891-AFCC-93783895728E}"/>
    <cellStyle name="Normal 6 5" xfId="34" xr:uid="{9FA13AE3-27C4-4E64-B58C-7EDF665CE88C}"/>
    <cellStyle name="Normal 6 6" xfId="25" xr:uid="{44884A0C-C942-4CE5-B892-F8855ACC97B4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897977</xdr:colOff>
      <xdr:row>1</xdr:row>
      <xdr:rowOff>4362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B2FFF5-3BD2-40B6-B7C2-74E382511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9577" cy="512362"/>
        </a:xfrm>
        <a:prstGeom prst="rect">
          <a:avLst/>
        </a:prstGeom>
      </xdr:spPr>
    </xdr:pic>
    <xdr:clientData/>
  </xdr:twoCellAnchor>
  <xdr:twoCellAnchor editAs="oneCell">
    <xdr:from>
      <xdr:col>7</xdr:col>
      <xdr:colOff>6350</xdr:colOff>
      <xdr:row>0</xdr:row>
      <xdr:rowOff>114300</xdr:rowOff>
    </xdr:from>
    <xdr:to>
      <xdr:col>7</xdr:col>
      <xdr:colOff>901700</xdr:colOff>
      <xdr:row>0</xdr:row>
      <xdr:rowOff>487285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3B63BD-A7D5-4282-AA1B-EB6079C3A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8100" y="114300"/>
          <a:ext cx="895350" cy="372985"/>
        </a:xfrm>
        <a:prstGeom prst="rect">
          <a:avLst/>
        </a:prstGeom>
      </xdr:spPr>
    </xdr:pic>
    <xdr:clientData/>
  </xdr:twoCellAnchor>
  <xdr:twoCellAnchor editAs="oneCell">
    <xdr:from>
      <xdr:col>1</xdr:col>
      <xdr:colOff>387350</xdr:colOff>
      <xdr:row>47</xdr:row>
      <xdr:rowOff>0</xdr:rowOff>
    </xdr:from>
    <xdr:to>
      <xdr:col>1</xdr:col>
      <xdr:colOff>2935699</xdr:colOff>
      <xdr:row>55</xdr:row>
      <xdr:rowOff>50892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4A5C5-DE5A-457D-94AE-79AD28968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8950" y="8413750"/>
          <a:ext cx="2548349" cy="1066892"/>
        </a:xfrm>
        <a:prstGeom prst="rect">
          <a:avLst/>
        </a:prstGeom>
      </xdr:spPr>
    </xdr:pic>
    <xdr:clientData/>
  </xdr:twoCellAnchor>
  <xdr:twoCellAnchor editAs="oneCell">
    <xdr:from>
      <xdr:col>3</xdr:col>
      <xdr:colOff>482600</xdr:colOff>
      <xdr:row>47</xdr:row>
      <xdr:rowOff>25400</xdr:rowOff>
    </xdr:from>
    <xdr:to>
      <xdr:col>5</xdr:col>
      <xdr:colOff>774911</xdr:colOff>
      <xdr:row>55</xdr:row>
      <xdr:rowOff>21424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C33D6E-EC05-4507-87C2-36D6C0B9E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68900" y="8439150"/>
          <a:ext cx="2438611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Normal="100" workbookViewId="0">
      <selection activeCell="M43" sqref="M43"/>
    </sheetView>
  </sheetViews>
  <sheetFormatPr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9" s="3" customFormat="1" ht="40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ht="10.5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ht="10.5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12918235.6</v>
      </c>
      <c r="D5" s="21">
        <v>739929.62</v>
      </c>
      <c r="E5" s="21">
        <f>C5+D5</f>
        <v>13658165.219999999</v>
      </c>
      <c r="F5" s="21">
        <v>12714519.33</v>
      </c>
      <c r="G5" s="21">
        <v>12714519.33</v>
      </c>
      <c r="H5" s="21">
        <f>G5-C5</f>
        <v>-203716.26999999955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23400624.120000001</v>
      </c>
      <c r="D8" s="22">
        <v>1192937.77</v>
      </c>
      <c r="E8" s="22">
        <f t="shared" si="0"/>
        <v>24593561.890000001</v>
      </c>
      <c r="F8" s="22">
        <v>19269409.370000001</v>
      </c>
      <c r="G8" s="22">
        <v>13943847.58</v>
      </c>
      <c r="H8" s="22">
        <f t="shared" si="1"/>
        <v>-9456776.540000001</v>
      </c>
      <c r="I8" s="45" t="s">
        <v>39</v>
      </c>
    </row>
    <row r="9" spans="1:9" x14ac:dyDescent="0.2">
      <c r="A9" s="33"/>
      <c r="B9" s="43" t="s">
        <v>4</v>
      </c>
      <c r="C9" s="22">
        <v>77536.67</v>
      </c>
      <c r="D9" s="22">
        <v>22138.04</v>
      </c>
      <c r="E9" s="22">
        <f t="shared" si="0"/>
        <v>99674.709999999992</v>
      </c>
      <c r="F9" s="22">
        <v>155423.29999999999</v>
      </c>
      <c r="G9" s="22">
        <v>155423.29999999999</v>
      </c>
      <c r="H9" s="22">
        <f t="shared" si="1"/>
        <v>77886.62999999999</v>
      </c>
      <c r="I9" s="45" t="s">
        <v>40</v>
      </c>
    </row>
    <row r="10" spans="1:9" x14ac:dyDescent="0.2">
      <c r="A10" s="34"/>
      <c r="B10" s="44" t="s">
        <v>5</v>
      </c>
      <c r="C10" s="22">
        <v>1621529.85</v>
      </c>
      <c r="D10" s="22">
        <v>84189.36</v>
      </c>
      <c r="E10" s="22">
        <f t="shared" ref="E10:E13" si="2">C10+D10</f>
        <v>1705719.2100000002</v>
      </c>
      <c r="F10" s="22">
        <v>1287060.3600000001</v>
      </c>
      <c r="G10" s="22">
        <v>1287060.3600000001</v>
      </c>
      <c r="H10" s="22">
        <f t="shared" ref="H10:H13" si="3">G10-C10</f>
        <v>-334469.49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0" x14ac:dyDescent="0.2">
      <c r="A12" s="40"/>
      <c r="B12" s="43" t="s">
        <v>25</v>
      </c>
      <c r="C12" s="22">
        <v>244670484.52000001</v>
      </c>
      <c r="D12" s="22">
        <v>36509708.009999998</v>
      </c>
      <c r="E12" s="22">
        <f t="shared" si="2"/>
        <v>281180192.53000003</v>
      </c>
      <c r="F12" s="22">
        <v>213465855.38</v>
      </c>
      <c r="G12" s="22">
        <v>213450455.38</v>
      </c>
      <c r="H12" s="22">
        <f t="shared" si="3"/>
        <v>-31220029.140000015</v>
      </c>
      <c r="I12" s="45" t="s">
        <v>43</v>
      </c>
    </row>
    <row r="13" spans="1:9" ht="20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28385243.73</v>
      </c>
      <c r="D14" s="22">
        <v>-1996731.52</v>
      </c>
      <c r="E14" s="22">
        <f t="shared" ref="E14" si="4">C14+D14</f>
        <v>26388512.210000001</v>
      </c>
      <c r="F14" s="22">
        <v>0</v>
      </c>
      <c r="G14" s="22">
        <v>0</v>
      </c>
      <c r="H14" s="22">
        <f t="shared" ref="H14" si="5">G14-C14</f>
        <v>-28385243.73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0.5" x14ac:dyDescent="0.2">
      <c r="A16" s="9"/>
      <c r="B16" s="10" t="s">
        <v>13</v>
      </c>
      <c r="C16" s="23">
        <f>SUM(C5:C14)</f>
        <v>311073654.49000001</v>
      </c>
      <c r="D16" s="23">
        <f t="shared" ref="D16:H16" si="6">SUM(D5:D14)</f>
        <v>36552171.279999994</v>
      </c>
      <c r="E16" s="23">
        <f t="shared" si="6"/>
        <v>347625825.77000004</v>
      </c>
      <c r="F16" s="23">
        <f t="shared" si="6"/>
        <v>246892267.74000001</v>
      </c>
      <c r="G16" s="11">
        <f t="shared" si="6"/>
        <v>241551305.94999999</v>
      </c>
      <c r="H16" s="12">
        <f t="shared" si="6"/>
        <v>-69522348.540000021</v>
      </c>
      <c r="I16" s="45" t="s">
        <v>46</v>
      </c>
    </row>
    <row r="17" spans="1:9" ht="10.5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0.5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1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ht="10.5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0.5" x14ac:dyDescent="0.2">
      <c r="A21" s="41" t="s">
        <v>27</v>
      </c>
      <c r="B21" s="15"/>
      <c r="C21" s="24">
        <f t="shared" ref="C21:H21" si="7">SUM(C22+C23+C24+C25+C26+C27+C28+C29)</f>
        <v>282688410.75999999</v>
      </c>
      <c r="D21" s="24">
        <f t="shared" si="7"/>
        <v>38548902.799999997</v>
      </c>
      <c r="E21" s="24">
        <f t="shared" si="7"/>
        <v>321237313.56000006</v>
      </c>
      <c r="F21" s="24">
        <f t="shared" si="7"/>
        <v>246892267.74000001</v>
      </c>
      <c r="G21" s="24">
        <f t="shared" si="7"/>
        <v>241551305.94999999</v>
      </c>
      <c r="H21" s="24">
        <f t="shared" si="7"/>
        <v>-41137104.810000017</v>
      </c>
      <c r="I21" s="45" t="s">
        <v>46</v>
      </c>
    </row>
    <row r="22" spans="1:9" x14ac:dyDescent="0.2">
      <c r="A22" s="16"/>
      <c r="B22" s="17" t="s">
        <v>0</v>
      </c>
      <c r="C22" s="25">
        <v>12918235.6</v>
      </c>
      <c r="D22" s="25">
        <v>739929.62</v>
      </c>
      <c r="E22" s="25">
        <f t="shared" ref="E22:E25" si="8">C22+D22</f>
        <v>13658165.219999999</v>
      </c>
      <c r="F22" s="25">
        <v>12714519.33</v>
      </c>
      <c r="G22" s="25">
        <v>12714519.33</v>
      </c>
      <c r="H22" s="25">
        <f t="shared" ref="H22:H25" si="9">G22-C22</f>
        <v>-203716.26999999955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23400624.120000001</v>
      </c>
      <c r="D25" s="25">
        <v>1192937.77</v>
      </c>
      <c r="E25" s="25">
        <f t="shared" si="8"/>
        <v>24593561.890000001</v>
      </c>
      <c r="F25" s="25">
        <v>19269409.370000001</v>
      </c>
      <c r="G25" s="25">
        <v>13943847.58</v>
      </c>
      <c r="H25" s="25">
        <f t="shared" si="9"/>
        <v>-9456776.540000001</v>
      </c>
      <c r="I25" s="45" t="s">
        <v>39</v>
      </c>
    </row>
    <row r="26" spans="1:9" ht="12" x14ac:dyDescent="0.2">
      <c r="A26" s="16"/>
      <c r="B26" s="17" t="s">
        <v>28</v>
      </c>
      <c r="C26" s="25">
        <v>77536.67</v>
      </c>
      <c r="D26" s="25">
        <v>22138.04</v>
      </c>
      <c r="E26" s="25">
        <f t="shared" ref="E26" si="10">C26+D26</f>
        <v>99674.709999999992</v>
      </c>
      <c r="F26" s="25">
        <v>155423.29999999999</v>
      </c>
      <c r="G26" s="25">
        <v>155423.29999999999</v>
      </c>
      <c r="H26" s="25">
        <f t="shared" ref="H26" si="11">G26-C26</f>
        <v>77886.62999999999</v>
      </c>
      <c r="I26" s="45" t="s">
        <v>40</v>
      </c>
    </row>
    <row r="27" spans="1:9" ht="12" x14ac:dyDescent="0.2">
      <c r="A27" s="16"/>
      <c r="B27" s="17" t="s">
        <v>29</v>
      </c>
      <c r="C27" s="25">
        <v>1621529.85</v>
      </c>
      <c r="D27" s="25">
        <v>84189.36</v>
      </c>
      <c r="E27" s="25">
        <f t="shared" ref="E27:E29" si="12">C27+D27</f>
        <v>1705719.2100000002</v>
      </c>
      <c r="F27" s="25">
        <v>1287060.3600000001</v>
      </c>
      <c r="G27" s="25">
        <v>1287060.3600000001</v>
      </c>
      <c r="H27" s="25">
        <f t="shared" ref="H27:H29" si="13">G27-C27</f>
        <v>-334469.49</v>
      </c>
      <c r="I27" s="45" t="s">
        <v>41</v>
      </c>
    </row>
    <row r="28" spans="1:9" ht="20" x14ac:dyDescent="0.2">
      <c r="A28" s="16"/>
      <c r="B28" s="17" t="s">
        <v>30</v>
      </c>
      <c r="C28" s="25">
        <v>244670484.52000001</v>
      </c>
      <c r="D28" s="25">
        <v>36509708.009999998</v>
      </c>
      <c r="E28" s="25">
        <f t="shared" si="12"/>
        <v>281180192.53000003</v>
      </c>
      <c r="F28" s="25">
        <v>213465855.38</v>
      </c>
      <c r="G28" s="25">
        <v>213450455.38</v>
      </c>
      <c r="H28" s="25">
        <f t="shared" si="13"/>
        <v>-31220029.140000015</v>
      </c>
      <c r="I28" s="45" t="s">
        <v>43</v>
      </c>
    </row>
    <row r="29" spans="1:9" ht="20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ht="11.25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ht="11.25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25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ht="11.25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 x14ac:dyDescent="0.2">
      <c r="A37" s="42" t="s">
        <v>33</v>
      </c>
      <c r="B37" s="18"/>
      <c r="C37" s="26">
        <f t="shared" ref="C37:H37" si="17">SUM(C38)</f>
        <v>28385243.73</v>
      </c>
      <c r="D37" s="26">
        <f t="shared" si="17"/>
        <v>-1996731.52</v>
      </c>
      <c r="E37" s="26">
        <f t="shared" si="17"/>
        <v>26388512.210000001</v>
      </c>
      <c r="F37" s="26">
        <f t="shared" si="17"/>
        <v>0</v>
      </c>
      <c r="G37" s="26">
        <f t="shared" si="17"/>
        <v>0</v>
      </c>
      <c r="H37" s="26">
        <f t="shared" si="17"/>
        <v>-28385243.73</v>
      </c>
      <c r="I37" s="45" t="s">
        <v>46</v>
      </c>
    </row>
    <row r="38" spans="1:9" ht="11.25" x14ac:dyDescent="0.2">
      <c r="A38" s="14"/>
      <c r="B38" s="17" t="s">
        <v>6</v>
      </c>
      <c r="C38" s="25">
        <v>28385243.73</v>
      </c>
      <c r="D38" s="25">
        <v>-1996731.52</v>
      </c>
      <c r="E38" s="25">
        <f>C38+D38</f>
        <v>26388512.210000001</v>
      </c>
      <c r="F38" s="25">
        <v>0</v>
      </c>
      <c r="G38" s="25">
        <v>0</v>
      </c>
      <c r="H38" s="25">
        <f>G38-C38</f>
        <v>-28385243.73</v>
      </c>
      <c r="I38" s="45" t="s">
        <v>45</v>
      </c>
    </row>
    <row r="39" spans="1:9" ht="11.25" x14ac:dyDescent="0.2">
      <c r="A39" s="19"/>
      <c r="B39" s="20" t="s">
        <v>13</v>
      </c>
      <c r="C39" s="23">
        <f>SUM(C37+C31+C21)</f>
        <v>311073654.49000001</v>
      </c>
      <c r="D39" s="23">
        <f t="shared" ref="D39:H39" si="18">SUM(D37+D31+D21)</f>
        <v>36552171.279999994</v>
      </c>
      <c r="E39" s="23">
        <f t="shared" si="18"/>
        <v>347625825.77000004</v>
      </c>
      <c r="F39" s="23">
        <f t="shared" si="18"/>
        <v>246892267.74000001</v>
      </c>
      <c r="G39" s="23">
        <f t="shared" si="18"/>
        <v>241551305.94999999</v>
      </c>
      <c r="H39" s="12">
        <f t="shared" si="18"/>
        <v>-69522348.540000021</v>
      </c>
      <c r="I39" s="45" t="s">
        <v>46</v>
      </c>
    </row>
    <row r="40" spans="1:9" ht="11.25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ht="11.25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ht="12.5" x14ac:dyDescent="0.2">
      <c r="A46" s="66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EAI</vt:lpstr>
      <vt:lpstr>EAI!Print_Area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virycaballero@outlook.com</cp:lastModifiedBy>
  <cp:lastPrinted>2019-04-05T21:16:20Z</cp:lastPrinted>
  <dcterms:created xsi:type="dcterms:W3CDTF">2012-12-11T20:48:19Z</dcterms:created>
  <dcterms:modified xsi:type="dcterms:W3CDTF">2021-10-09T04:40:35Z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